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0610" windowHeight="955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14" i="1" l="1"/>
  <c r="C14" i="1"/>
  <c r="D14" i="1"/>
  <c r="K8" i="1"/>
  <c r="G8" i="1"/>
  <c r="E8" i="1"/>
  <c r="D8" i="1"/>
  <c r="C8" i="1"/>
  <c r="B8" i="1"/>
  <c r="D7" i="1"/>
  <c r="F13" i="1"/>
  <c r="C13" i="1"/>
  <c r="D13" i="1"/>
  <c r="C12" i="1"/>
  <c r="H7" i="1"/>
  <c r="G7" i="1"/>
  <c r="E7" i="1"/>
  <c r="D6" i="1"/>
  <c r="C7" i="1"/>
  <c r="B7" i="1"/>
  <c r="H6" i="1"/>
  <c r="G6" i="1"/>
  <c r="F6" i="1"/>
  <c r="B6" i="1"/>
  <c r="C6" i="1"/>
</calcChain>
</file>

<file path=xl/sharedStrings.xml><?xml version="1.0" encoding="utf-8"?>
<sst xmlns="http://schemas.openxmlformats.org/spreadsheetml/2006/main" count="21" uniqueCount="21">
  <si>
    <t>bollettini</t>
  </si>
  <si>
    <t>marche da bollo</t>
  </si>
  <si>
    <t xml:space="preserve">     Costi contabilizzati in “servizi erogati</t>
  </si>
  <si>
    <t>costi ACI</t>
  </si>
  <si>
    <t xml:space="preserve">fidejussione </t>
  </si>
  <si>
    <t>servizio riscossione tasse</t>
  </si>
  <si>
    <t>spedizione patenti</t>
  </si>
  <si>
    <t>consulenza notarile</t>
  </si>
  <si>
    <t>affitto ambulatorio</t>
  </si>
  <si>
    <t>PRATICHE AUTO</t>
  </si>
  <si>
    <t>AUTOSCUOLA</t>
  </si>
  <si>
    <t>ISCRIIZONE</t>
  </si>
  <si>
    <t>SPESE AUTO</t>
  </si>
  <si>
    <t>COSTI ACI</t>
  </si>
  <si>
    <t>COSTO CORSI</t>
  </si>
  <si>
    <t>ESAMI</t>
  </si>
  <si>
    <t>BOLLETTINI</t>
  </si>
  <si>
    <t>NOLEGGIO FOTOC</t>
  </si>
  <si>
    <t>MANUT MACCHINE UFFICIO</t>
  </si>
  <si>
    <t>NOLEGGIO</t>
  </si>
  <si>
    <t xml:space="preserve"> RICARICA CELLULARE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</si>
</sst>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1" xfId="0" applyFill="1" applyBorder="1"/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E23" sqref="E23"/>
    </sheetView>
  </sheetViews>
  <sheetFormatPr defaultRowHeight="15" x14ac:dyDescent="0.25"/>
  <cols>
    <col min="2" max="2" width="15.42578125" customWidth="1"/>
    <col min="3" max="3" width="16.7109375" customWidth="1"/>
    <col min="4" max="4" width="10.85546875" customWidth="1"/>
    <col min="5" max="5" width="11.85546875" bestFit="1" customWidth="1"/>
    <col min="6" max="6" width="21.5703125" bestFit="1" customWidth="1"/>
    <col min="7" max="7" width="15.85546875" bestFit="1" customWidth="1"/>
    <col min="8" max="8" width="16.85546875" bestFit="1" customWidth="1"/>
    <col min="9" max="9" width="19.28515625" bestFit="1" customWidth="1"/>
    <col min="10" max="10" width="17.28515625" bestFit="1" customWidth="1"/>
    <col min="11" max="11" width="24.42578125" bestFit="1" customWidth="1"/>
  </cols>
  <sheetData>
    <row r="2" spans="1:11" x14ac:dyDescent="0.25">
      <c r="C2" s="1" t="s">
        <v>2</v>
      </c>
      <c r="D2" s="2"/>
      <c r="E2" s="3"/>
    </row>
    <row r="3" spans="1:11" x14ac:dyDescent="0.25">
      <c r="C3" s="4"/>
      <c r="D3" s="4"/>
      <c r="E3" s="4"/>
      <c r="F3" s="6" t="s">
        <v>9</v>
      </c>
    </row>
    <row r="4" spans="1:11" x14ac:dyDescent="0.25">
      <c r="C4" s="4"/>
      <c r="D4" s="4"/>
      <c r="E4" s="4"/>
    </row>
    <row r="5" spans="1:11" x14ac:dyDescent="0.25">
      <c r="B5" s="5" t="s">
        <v>0</v>
      </c>
      <c r="C5" s="5" t="s">
        <v>1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8" t="s">
        <v>17</v>
      </c>
      <c r="K5" s="8" t="s">
        <v>18</v>
      </c>
    </row>
    <row r="6" spans="1:11" x14ac:dyDescent="0.25">
      <c r="A6">
        <v>2015</v>
      </c>
      <c r="B6" s="5">
        <f>125556+10375</f>
        <v>135931</v>
      </c>
      <c r="C6" s="5">
        <f>13546+1922</f>
        <v>15468</v>
      </c>
      <c r="D6" s="5">
        <f>1186+3270+1186+127</f>
        <v>5769</v>
      </c>
      <c r="E6" s="5">
        <v>1152</v>
      </c>
      <c r="F6" s="5">
        <f>19912+1352</f>
        <v>21264</v>
      </c>
      <c r="G6" s="5">
        <f>20110+1400</f>
        <v>21510</v>
      </c>
      <c r="H6" s="5">
        <f>250+250+144+200</f>
        <v>844</v>
      </c>
      <c r="I6" s="5">
        <v>2400</v>
      </c>
      <c r="J6" s="5">
        <v>564</v>
      </c>
      <c r="K6" s="5">
        <v>2895</v>
      </c>
    </row>
    <row r="7" spans="1:11" x14ac:dyDescent="0.25">
      <c r="A7">
        <v>2016</v>
      </c>
      <c r="B7" s="5">
        <f>128456+11192</f>
        <v>139648</v>
      </c>
      <c r="C7" s="5">
        <f>11607+1608</f>
        <v>13215</v>
      </c>
      <c r="D7" s="5">
        <f>816+4268+185+317+816+125</f>
        <v>6527</v>
      </c>
      <c r="E7" s="5">
        <f>1300+481</f>
        <v>1781</v>
      </c>
      <c r="F7" s="5"/>
      <c r="G7" s="5">
        <f>21485+1606</f>
        <v>23091</v>
      </c>
      <c r="H7" s="5">
        <f>121+1120</f>
        <v>1241</v>
      </c>
      <c r="I7" s="5">
        <v>2100</v>
      </c>
      <c r="J7" s="5">
        <v>987</v>
      </c>
      <c r="K7" s="5">
        <v>455</v>
      </c>
    </row>
    <row r="8" spans="1:11" x14ac:dyDescent="0.25">
      <c r="A8">
        <v>2017</v>
      </c>
      <c r="B8" s="5">
        <f>119268+9678</f>
        <v>128946</v>
      </c>
      <c r="C8" s="9">
        <f>15384+1686</f>
        <v>17070</v>
      </c>
      <c r="D8" s="9">
        <f>816+3860+408+122</f>
        <v>5206</v>
      </c>
      <c r="E8" s="9">
        <f>1072</f>
        <v>1072</v>
      </c>
      <c r="F8" s="7"/>
      <c r="G8" s="9">
        <f>20160+1407</f>
        <v>21567</v>
      </c>
      <c r="H8" s="7"/>
      <c r="I8" s="9">
        <v>1200</v>
      </c>
      <c r="J8" s="5">
        <v>708</v>
      </c>
      <c r="K8" s="5">
        <f>673+370</f>
        <v>1043</v>
      </c>
    </row>
    <row r="10" spans="1:11" x14ac:dyDescent="0.25">
      <c r="F10" s="5" t="s">
        <v>10</v>
      </c>
    </row>
    <row r="11" spans="1:11" x14ac:dyDescent="0.25">
      <c r="B11" s="6" t="s">
        <v>11</v>
      </c>
      <c r="C11" s="6" t="s">
        <v>12</v>
      </c>
      <c r="D11" s="6" t="s">
        <v>13</v>
      </c>
      <c r="E11" s="6" t="s">
        <v>14</v>
      </c>
      <c r="F11" s="5" t="s">
        <v>15</v>
      </c>
      <c r="G11" s="8" t="s">
        <v>16</v>
      </c>
      <c r="H11" s="8" t="s">
        <v>19</v>
      </c>
      <c r="I11" s="8" t="s">
        <v>20</v>
      </c>
    </row>
    <row r="12" spans="1:11" x14ac:dyDescent="0.25">
      <c r="A12">
        <v>2015</v>
      </c>
      <c r="B12" s="5">
        <v>2452</v>
      </c>
      <c r="C12" s="5">
        <f>502+495+448</f>
        <v>1445</v>
      </c>
      <c r="D12" s="5"/>
      <c r="E12" s="5"/>
      <c r="F12" s="5"/>
      <c r="G12" s="5"/>
      <c r="H12" s="6"/>
      <c r="I12" s="6"/>
    </row>
    <row r="13" spans="1:11" x14ac:dyDescent="0.25">
      <c r="A13">
        <v>2016</v>
      </c>
      <c r="B13" s="5">
        <v>1400</v>
      </c>
      <c r="C13" s="5">
        <f>201+1668+434</f>
        <v>2303</v>
      </c>
      <c r="D13" s="5">
        <f>1500</f>
        <v>1500</v>
      </c>
      <c r="E13" s="5">
        <v>15201</v>
      </c>
      <c r="F13" s="5">
        <f>100</f>
        <v>100</v>
      </c>
      <c r="G13" s="5">
        <v>1125</v>
      </c>
      <c r="H13" s="5">
        <v>384</v>
      </c>
      <c r="I13" s="6"/>
    </row>
    <row r="14" spans="1:11" x14ac:dyDescent="0.25">
      <c r="A14">
        <v>2017</v>
      </c>
      <c r="B14" s="5">
        <v>1400</v>
      </c>
      <c r="C14" s="5">
        <f>129+1555+80+937</f>
        <v>2701</v>
      </c>
      <c r="D14" s="5">
        <f>1500</f>
        <v>1500</v>
      </c>
      <c r="E14" s="5">
        <v>551</v>
      </c>
      <c r="F14" s="5">
        <v>994</v>
      </c>
      <c r="G14" s="5">
        <f>1794+16</f>
        <v>1810</v>
      </c>
      <c r="H14" s="10">
        <v>432</v>
      </c>
      <c r="I14" s="10"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STEFY</dc:creator>
  <cp:lastModifiedBy>Ragioneria3</cp:lastModifiedBy>
  <dcterms:created xsi:type="dcterms:W3CDTF">2018-01-23T14:48:19Z</dcterms:created>
  <dcterms:modified xsi:type="dcterms:W3CDTF">2018-01-24T10:33:21Z</dcterms:modified>
</cp:coreProperties>
</file>